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gerold.steinbach\OneDrive - Groupe Limagrain Holding\Desktop\"/>
    </mc:Choice>
  </mc:AlternateContent>
  <xr:revisionPtr revIDLastSave="0" documentId="8_{15F85719-8785-456E-82E6-5F11AEA4C31A}" xr6:coauthVersionLast="47" xr6:coauthVersionMax="47" xr10:uidLastSave="{00000000-0000-0000-0000-000000000000}"/>
  <workbookProtection workbookAlgorithmName="SHA-512" workbookHashValue="sVjYyj2au0Yw+D+ka4XhEbGbjEnwpmmLcrcXJbJyMCc9119YIKyEfjQvuSdVgUaDo6BalEB+mU6MOOFwKh1akQ==" workbookSaltValue="nVb4mrzWeysoV0rW+WVYbA==" workbookSpinCount="100000" lockStructure="1"/>
  <bookViews>
    <workbookView xWindow="-28920" yWindow="-120" windowWidth="29040" windowHeight="15840" xr2:uid="{00000000-000D-0000-FFFF-FFFF00000000}"/>
  </bookViews>
  <sheets>
    <sheet name="N-FLEX benefit calculator" sheetId="6" r:id="rId1"/>
  </sheets>
  <definedNames>
    <definedName name="_xlnm.Print_Area" localSheetId="0">'N-FLEX benefit calculator'!$A$1:$S$25</definedName>
    <definedName name="_xlnm.Print_Titles" localSheetId="0">'N-FLEX benefit calculator'!$A:$C,'N-FLEX benefit calculator'!$1:$1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6" l="1"/>
  <c r="E36" i="6" l="1"/>
  <c r="N36" i="6" s="1"/>
  <c r="Q36" i="6" s="1"/>
  <c r="F36" i="6" l="1"/>
  <c r="G36" i="6" s="1"/>
  <c r="E37" i="6"/>
  <c r="N37" i="6" s="1"/>
  <c r="Q37" i="6" s="1"/>
  <c r="H36" i="6"/>
  <c r="K36" i="6" s="1"/>
  <c r="E38" i="6"/>
  <c r="N38" i="6" s="1"/>
  <c r="Q38" i="6" s="1"/>
  <c r="H37" i="6" l="1"/>
  <c r="K37" i="6" s="1"/>
  <c r="H38" i="6"/>
  <c r="K38" i="6" s="1"/>
  <c r="I36" i="6"/>
  <c r="O36" i="6"/>
  <c r="F38" i="6"/>
  <c r="G38" i="6" s="1"/>
  <c r="F37" i="6"/>
  <c r="G37" i="6" s="1"/>
  <c r="L36" i="6" l="1"/>
  <c r="M36" i="6" s="1"/>
  <c r="J36" i="6"/>
  <c r="R36" i="6"/>
  <c r="S36" i="6" s="1"/>
  <c r="P36" i="6"/>
  <c r="O37" i="6"/>
  <c r="I37" i="6"/>
  <c r="O38" i="6"/>
  <c r="I38" i="6"/>
  <c r="L38" i="6" l="1"/>
  <c r="M38" i="6" s="1"/>
  <c r="J38" i="6"/>
  <c r="L37" i="6"/>
  <c r="M37" i="6" s="1"/>
  <c r="J37" i="6"/>
  <c r="R38" i="6"/>
  <c r="S38" i="6" s="1"/>
  <c r="P38" i="6"/>
  <c r="R37" i="6"/>
  <c r="S37" i="6" s="1"/>
  <c r="P37" i="6"/>
</calcChain>
</file>

<file path=xl/sharedStrings.xml><?xml version="1.0" encoding="utf-8"?>
<sst xmlns="http://schemas.openxmlformats.org/spreadsheetml/2006/main" count="33" uniqueCount="21">
  <si>
    <t>N-FLEX</t>
  </si>
  <si>
    <t>DELTA</t>
  </si>
  <si>
    <t>data</t>
  </si>
  <si>
    <t>Ertrag [dt/ha]</t>
  </si>
  <si>
    <t>Standard</t>
  </si>
  <si>
    <t>Umsatz [€/ha]</t>
  </si>
  <si>
    <t>Umsatz inkl. N Düngemittel-Kosten [€/ha]</t>
  </si>
  <si>
    <t>N Verbrauch [kg N/dt Ertrag]</t>
  </si>
  <si>
    <t>starker N-Stress</t>
  </si>
  <si>
    <t>Optimum</t>
  </si>
  <si>
    <t>N Düngemittel-Kosten [€/dt]</t>
  </si>
  <si>
    <t xml:space="preserve"> Ertrag dt/ha</t>
  </si>
  <si>
    <t xml:space="preserve">Gesamt N-Düngemittelkosten €/ha </t>
  </si>
  <si>
    <t>Gesamt N-Einsatz kg/ha</t>
  </si>
  <si>
    <t xml:space="preserve">N-Preis €/kg </t>
  </si>
  <si>
    <t>N-FLEX Nutzen-Kalkulator</t>
  </si>
  <si>
    <t>* Basierend auf unterschiedlichen Annahmen - theoretische Ergebnisse</t>
  </si>
  <si>
    <t>Raps Marktpreis €/t</t>
  </si>
  <si>
    <t>mittlerer N-Stress</t>
  </si>
  <si>
    <t>Ausführliche Informationen auf der Website</t>
  </si>
  <si>
    <t>https://www.lgseeds.de/raps/n-flex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</si>
</sst>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&quot;€&quot;"/>
    <numFmt numFmtId="165" formatCode="\+#,##0\ &quot;€&quot;"/>
    <numFmt numFmtId="166" formatCode="#,##0.0"/>
    <numFmt numFmtId="167" formatCode="#,##0.00\ &quot;€&quot;"/>
    <numFmt numFmtId="168" formatCode="0.0"/>
  </numFmts>
  <fonts count="12" x14ac:knownFonts="1"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32"/>
      <color rgb="FFEE002D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u/>
      <sz val="11"/>
      <color rgb="FFE7002A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Dashed">
        <color rgb="FFEE002D"/>
      </top>
      <bottom/>
      <diagonal/>
    </border>
    <border>
      <left style="thin">
        <color auto="1"/>
      </left>
      <right/>
      <top style="hair">
        <color theme="0" tint="-0.499984740745262"/>
      </top>
      <bottom style="thin">
        <color auto="1"/>
      </bottom>
      <diagonal/>
    </border>
    <border>
      <left/>
      <right style="thin">
        <color auto="1"/>
      </right>
      <top style="hair">
        <color theme="0" tint="-0.499984740745262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4" fillId="3" borderId="0" xfId="0" applyFont="1" applyFill="1" applyProtection="1"/>
    <xf numFmtId="0" fontId="0" fillId="3" borderId="0" xfId="0" applyFill="1" applyProtection="1"/>
    <xf numFmtId="0" fontId="0" fillId="3" borderId="0" xfId="0" applyFill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/>
    </xf>
    <xf numFmtId="3" fontId="1" fillId="3" borderId="0" xfId="0" applyNumberFormat="1" applyFont="1" applyFill="1" applyBorder="1" applyAlignment="1" applyProtection="1">
      <alignment horizontal="center"/>
    </xf>
    <xf numFmtId="0" fontId="3" fillId="3" borderId="0" xfId="0" applyFont="1" applyFill="1" applyProtection="1"/>
    <xf numFmtId="0" fontId="2" fillId="3" borderId="0" xfId="0" applyFont="1" applyFill="1" applyProtection="1"/>
    <xf numFmtId="0" fontId="4" fillId="3" borderId="0" xfId="0" applyFont="1" applyFill="1" applyAlignment="1" applyProtection="1">
      <alignment horizontal="center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center"/>
    </xf>
    <xf numFmtId="0" fontId="0" fillId="3" borderId="3" xfId="0" applyFill="1" applyBorder="1" applyProtection="1"/>
    <xf numFmtId="0" fontId="0" fillId="3" borderId="3" xfId="0" applyFill="1" applyBorder="1" applyAlignment="1" applyProtection="1">
      <alignment horizontal="center"/>
    </xf>
    <xf numFmtId="0" fontId="5" fillId="3" borderId="0" xfId="0" applyFont="1" applyFill="1" applyAlignment="1" applyProtection="1">
      <alignment vertical="center"/>
    </xf>
    <xf numFmtId="0" fontId="7" fillId="3" borderId="0" xfId="0" applyFont="1" applyFill="1" applyProtection="1"/>
    <xf numFmtId="0" fontId="7" fillId="3" borderId="0" xfId="0" applyFont="1" applyFill="1" applyAlignment="1" applyProtection="1">
      <alignment horizontal="center" vertical="center"/>
    </xf>
    <xf numFmtId="0" fontId="7" fillId="3" borderId="0" xfId="0" applyFont="1" applyFill="1" applyAlignment="1" applyProtection="1">
      <alignment horizontal="left" vertical="center"/>
    </xf>
    <xf numFmtId="166" fontId="7" fillId="3" borderId="0" xfId="0" applyNumberFormat="1" applyFont="1" applyFill="1" applyAlignment="1" applyProtection="1">
      <alignment horizontal="center" vertical="center"/>
    </xf>
    <xf numFmtId="164" fontId="7" fillId="3" borderId="0" xfId="0" applyNumberFormat="1" applyFont="1" applyFill="1" applyAlignment="1" applyProtection="1">
      <alignment horizontal="center" vertical="center"/>
    </xf>
    <xf numFmtId="165" fontId="7" fillId="3" borderId="0" xfId="0" applyNumberFormat="1" applyFont="1" applyFill="1" applyAlignment="1" applyProtection="1">
      <alignment horizontal="center" vertical="center"/>
    </xf>
    <xf numFmtId="2" fontId="7" fillId="3" borderId="0" xfId="0" applyNumberFormat="1" applyFont="1" applyFill="1" applyAlignment="1" applyProtection="1">
      <alignment horizontal="center" vertical="center"/>
    </xf>
    <xf numFmtId="167" fontId="7" fillId="3" borderId="0" xfId="0" applyNumberFormat="1" applyFont="1" applyFill="1" applyAlignment="1" applyProtection="1">
      <alignment horizontal="center" vertical="center"/>
    </xf>
    <xf numFmtId="0" fontId="5" fillId="3" borderId="0" xfId="0" applyFont="1" applyFill="1" applyAlignment="1" applyProtection="1"/>
    <xf numFmtId="0" fontId="11" fillId="3" borderId="0" xfId="1" applyFont="1" applyFill="1" applyProtection="1"/>
    <xf numFmtId="0" fontId="0" fillId="3" borderId="0" xfId="0" applyFill="1" applyAlignment="1" applyProtection="1">
      <alignment horizontal="right"/>
    </xf>
    <xf numFmtId="0" fontId="4" fillId="4" borderId="0" xfId="0" applyFont="1" applyFill="1" applyAlignment="1" applyProtection="1">
      <alignment horizontal="center" vertical="center" textRotation="90"/>
    </xf>
    <xf numFmtId="0" fontId="6" fillId="5" borderId="1" xfId="0" applyFont="1" applyFill="1" applyBorder="1" applyAlignment="1" applyProtection="1">
      <alignment horizontal="center" wrapText="1"/>
    </xf>
    <xf numFmtId="0" fontId="6" fillId="5" borderId="2" xfId="0" applyFont="1" applyFill="1" applyBorder="1" applyAlignment="1" applyProtection="1">
      <alignment horizont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Border="1" applyAlignment="1" applyProtection="1">
      <alignment horizontal="center" wrapText="1"/>
    </xf>
    <xf numFmtId="167" fontId="10" fillId="3" borderId="0" xfId="0" applyNumberFormat="1" applyFont="1" applyFill="1" applyBorder="1" applyAlignment="1" applyProtection="1">
      <alignment horizontal="center"/>
    </xf>
    <xf numFmtId="167" fontId="1" fillId="2" borderId="4" xfId="0" applyNumberFormat="1" applyFont="1" applyFill="1" applyBorder="1" applyAlignment="1" applyProtection="1">
      <alignment horizontal="center"/>
      <protection locked="0"/>
    </xf>
    <xf numFmtId="167" fontId="1" fillId="2" borderId="5" xfId="0" applyNumberFormat="1" applyFont="1" applyFill="1" applyBorder="1" applyAlignment="1" applyProtection="1">
      <alignment horizontal="center"/>
      <protection locked="0"/>
    </xf>
    <xf numFmtId="168" fontId="1" fillId="2" borderId="4" xfId="0" applyNumberFormat="1" applyFont="1" applyFill="1" applyBorder="1" applyAlignment="1" applyProtection="1">
      <alignment horizontal="center"/>
      <protection locked="0"/>
    </xf>
    <xf numFmtId="168" fontId="1" fillId="2" borderId="5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E7002A"/>
      <color rgb="FFEE002D"/>
      <color rgb="FF6CBAEC"/>
      <color rgb="FFF1AD7A"/>
      <color rgb="FFF2F2F2"/>
      <color rgb="FF659A2A"/>
      <color rgb="FF008000"/>
      <color rgb="FF6AB9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Umsatz inkl. N-Düngemittel-Kosten [€/ha]*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0309582430569234"/>
          <c:y val="0.19919275350271354"/>
          <c:w val="0.78856591819315869"/>
          <c:h val="0.715738070073597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'N-FLEX benefit calculator'!$L$35</c:f>
              <c:strCache>
                <c:ptCount val="1"/>
                <c:pt idx="0">
                  <c:v>N-FLEX</c:v>
                </c:pt>
              </c:strCache>
            </c:strRef>
          </c:tx>
          <c:spPr>
            <a:solidFill>
              <a:srgbClr val="EE002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'N-FLEX benefit calculator'!$D$36:$D$38</c:f>
              <c:strCache>
                <c:ptCount val="3"/>
                <c:pt idx="0">
                  <c:v>Optimum</c:v>
                </c:pt>
                <c:pt idx="1">
                  <c:v>mittlerer N-Stress</c:v>
                </c:pt>
                <c:pt idx="2">
                  <c:v>starker N-Stress</c:v>
                </c:pt>
              </c:strCache>
            </c:strRef>
          </c:cat>
          <c:val>
            <c:numRef>
              <c:f>'N-FLEX benefit calculator'!$L$36:$L$38</c:f>
              <c:numCache>
                <c:formatCode>#,##0\ "€"</c:formatCode>
                <c:ptCount val="3"/>
                <c:pt idx="0">
                  <c:v>2156.415</c:v>
                </c:pt>
                <c:pt idx="1">
                  <c:v>1940.6913100000002</c:v>
                </c:pt>
                <c:pt idx="2">
                  <c:v>1612.088945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C4-4B3A-882F-F1428F080A28}"/>
            </c:ext>
          </c:extLst>
        </c:ser>
        <c:ser>
          <c:idx val="0"/>
          <c:order val="1"/>
          <c:tx>
            <c:strRef>
              <c:f>'N-FLEX benefit calculator'!$K$35</c:f>
              <c:strCache>
                <c:ptCount val="1"/>
                <c:pt idx="0">
                  <c:v>Standard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'N-FLEX benefit calculator'!$D$36:$D$38</c:f>
              <c:strCache>
                <c:ptCount val="3"/>
                <c:pt idx="0">
                  <c:v>Optimum</c:v>
                </c:pt>
                <c:pt idx="1">
                  <c:v>mittlerer N-Stress</c:v>
                </c:pt>
                <c:pt idx="2">
                  <c:v>starker N-Stress</c:v>
                </c:pt>
              </c:strCache>
            </c:strRef>
          </c:cat>
          <c:val>
            <c:numRef>
              <c:f>'N-FLEX benefit calculator'!$K$36:$K$38</c:f>
              <c:numCache>
                <c:formatCode>#,##0\ "€"</c:formatCode>
                <c:ptCount val="3"/>
                <c:pt idx="0">
                  <c:v>2053</c:v>
                </c:pt>
                <c:pt idx="1">
                  <c:v>1822.12</c:v>
                </c:pt>
                <c:pt idx="2">
                  <c:v>1396.4350000000002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4-4B3A-882F-F1428F080A2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20"/>
        <c:axId val="753898095"/>
        <c:axId val="753896847"/>
      </c:barChart>
      <c:catAx>
        <c:axId val="753898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53896847"/>
        <c:crosses val="autoZero"/>
        <c:auto val="1"/>
        <c:lblAlgn val="ctr"/>
        <c:lblOffset val="100"/>
        <c:noMultiLvlLbl val="0"/>
      </c:catAx>
      <c:valAx>
        <c:axId val="753896847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 i="0" u="none" strike="noStrike" baseline="0">
                    <a:effectLst/>
                  </a:rPr>
                  <a:t>Umsatz inkl. N-Düngemittel-Kosten [€/ha]</a:t>
                </a:r>
                <a:endParaRPr lang="de-DE" b="0"/>
              </a:p>
            </c:rich>
          </c:tx>
          <c:layout>
            <c:manualLayout>
              <c:xMode val="edge"/>
              <c:yMode val="edge"/>
              <c:x val="5.419867375746832E-2"/>
              <c:y val="0.247376064680311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53898095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5278337738545401"/>
          <c:y val="0.10084475949017782"/>
          <c:w val="0.26873547228510364"/>
          <c:h val="5.98805355777467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e-D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N-Düngemittel-Kosten [€/dt]*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375880154983037"/>
          <c:y val="0.1961950967566744"/>
          <c:w val="0.85624119845016966"/>
          <c:h val="0.72001593499037664"/>
        </c:manualLayout>
      </c:layout>
      <c:lineChart>
        <c:grouping val="standard"/>
        <c:varyColors val="0"/>
        <c:ser>
          <c:idx val="0"/>
          <c:order val="0"/>
          <c:tx>
            <c:strRef>
              <c:f>'N-FLEX benefit calculator'!$R$35</c:f>
              <c:strCache>
                <c:ptCount val="1"/>
                <c:pt idx="0">
                  <c:v>N-FLEX</c:v>
                </c:pt>
              </c:strCache>
            </c:strRef>
          </c:tx>
          <c:spPr>
            <a:ln w="28575" cap="rnd">
              <a:solidFill>
                <a:srgbClr val="EE002D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rgbClr val="EE002D"/>
              </a:solidFill>
              <a:ln w="9525">
                <a:solidFill>
                  <a:srgbClr val="EE002D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'N-FLEX benefit calculator'!$D$36:$D$38</c:f>
              <c:strCache>
                <c:ptCount val="3"/>
                <c:pt idx="0">
                  <c:v>Optimum</c:v>
                </c:pt>
                <c:pt idx="1">
                  <c:v>mittlerer N-Stress</c:v>
                </c:pt>
                <c:pt idx="2">
                  <c:v>starker N-Stress</c:v>
                </c:pt>
              </c:strCache>
            </c:strRef>
          </c:cat>
          <c:val>
            <c:numRef>
              <c:f>'N-FLEX benefit calculator'!$R$36:$R$38</c:f>
              <c:numCache>
                <c:formatCode>#,##0.00\ "€"</c:formatCode>
                <c:ptCount val="3"/>
                <c:pt idx="0">
                  <c:v>9.1212977119017395</c:v>
                </c:pt>
                <c:pt idx="1">
                  <c:v>9.9795379780106561</c:v>
                </c:pt>
                <c:pt idx="2">
                  <c:v>11.649166937294687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1A-4252-8CD9-F68EA45B1127}"/>
            </c:ext>
          </c:extLst>
        </c:ser>
        <c:ser>
          <c:idx val="1"/>
          <c:order val="1"/>
          <c:tx>
            <c:strRef>
              <c:f>'N-FLEX benefit calculator'!$Q$35</c:f>
              <c:strCache>
                <c:ptCount val="1"/>
                <c:pt idx="0">
                  <c:v>Standard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'N-FLEX benefit calculator'!$D$36:$D$38</c:f>
              <c:strCache>
                <c:ptCount val="3"/>
                <c:pt idx="0">
                  <c:v>Optimum</c:v>
                </c:pt>
                <c:pt idx="1">
                  <c:v>mittlerer N-Stress</c:v>
                </c:pt>
                <c:pt idx="2">
                  <c:v>starker N-Stress</c:v>
                </c:pt>
              </c:strCache>
            </c:strRef>
          </c:cat>
          <c:val>
            <c:numRef>
              <c:f>'N-FLEX benefit calculator'!$Q$36:$Q$38</c:f>
              <c:numCache>
                <c:formatCode>#,##0.00\ "€"</c:formatCode>
                <c:ptCount val="3"/>
                <c:pt idx="0">
                  <c:v>9.513513513513514</c:v>
                </c:pt>
                <c:pt idx="1">
                  <c:v>10.523798134417605</c:v>
                </c:pt>
                <c:pt idx="2">
                  <c:v>13.085988326703596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1A-4252-8CD9-F68EA45B11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53898095"/>
        <c:axId val="753896847"/>
      </c:lineChart>
      <c:catAx>
        <c:axId val="753898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53896847"/>
        <c:crosses val="autoZero"/>
        <c:auto val="1"/>
        <c:lblAlgn val="ctr"/>
        <c:lblOffset val="100"/>
        <c:noMultiLvlLbl val="0"/>
      </c:catAx>
      <c:valAx>
        <c:axId val="753896847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N-Düngemittel-Kosten [€/dt]</a:t>
                </a:r>
              </a:p>
            </c:rich>
          </c:tx>
          <c:layout>
            <c:manualLayout>
              <c:xMode val="edge"/>
              <c:yMode val="edge"/>
              <c:x val="3.4208725413530795E-2"/>
              <c:y val="0.347063998664286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53898095"/>
        <c:crosses val="autoZero"/>
        <c:crossBetween val="between"/>
        <c:majorUnit val="5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e-D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59263</xdr:colOff>
      <xdr:row>1</xdr:row>
      <xdr:rowOff>137576</xdr:rowOff>
    </xdr:from>
    <xdr:to>
      <xdr:col>9</xdr:col>
      <xdr:colOff>741463</xdr:colOff>
      <xdr:row>18</xdr:row>
      <xdr:rowOff>126875</xdr:rowOff>
    </xdr:to>
    <xdr:grpSp>
      <xdr:nvGrpSpPr>
        <xdr:cNvPr id="12" name="Gruppieren 11">
          <a:extLst>
            <a:ext uri="{FF2B5EF4-FFF2-40B4-BE49-F238E27FC236}">
              <a16:creationId xmlns:a16="http://schemas.microsoft.com/office/drawing/2014/main" id="{BB756CEF-441C-413C-9E44-C5CDAD0F28DE}"/>
            </a:ext>
          </a:extLst>
        </xdr:cNvPr>
        <xdr:cNvGrpSpPr>
          <a:grpSpLocks/>
        </xdr:cNvGrpSpPr>
      </xdr:nvGrpSpPr>
      <xdr:grpSpPr>
        <a:xfrm>
          <a:off x="1849963" y="880526"/>
          <a:ext cx="6092400" cy="4208874"/>
          <a:chOff x="2676523" y="933450"/>
          <a:chExt cx="7515227" cy="4505325"/>
        </a:xfrm>
        <a:noFill/>
      </xdr:grpSpPr>
      <xdr:graphicFrame macro="">
        <xdr:nvGraphicFramePr>
          <xdr:cNvPr id="2" name="Graphique 1">
            <a:extLst>
              <a:ext uri="{FF2B5EF4-FFF2-40B4-BE49-F238E27FC236}">
                <a16:creationId xmlns:a16="http://schemas.microsoft.com/office/drawing/2014/main" id="{2C841E48-84F0-4930-A296-A91DC3CBA3DB}"/>
              </a:ext>
            </a:extLst>
          </xdr:cNvPr>
          <xdr:cNvGraphicFramePr/>
        </xdr:nvGraphicFramePr>
        <xdr:xfrm>
          <a:off x="2676523" y="933450"/>
          <a:ext cx="7515227" cy="45053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$M$36">
        <xdr:nvSpPr>
          <xdr:cNvPr id="7" name="Textfeld 6">
            <a:extLst>
              <a:ext uri="{FF2B5EF4-FFF2-40B4-BE49-F238E27FC236}">
                <a16:creationId xmlns:a16="http://schemas.microsoft.com/office/drawing/2014/main" id="{50482379-8455-48EC-88B4-BE6999DA60C7}"/>
              </a:ext>
            </a:extLst>
          </xdr:cNvPr>
          <xdr:cNvSpPr txBox="1"/>
        </xdr:nvSpPr>
        <xdr:spPr>
          <a:xfrm>
            <a:off x="4428891" y="1848981"/>
            <a:ext cx="1011385" cy="396901"/>
          </a:xfrm>
          <a:prstGeom prst="rect">
            <a:avLst/>
          </a:prstGeom>
          <a:grp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/>
            <a:fld id="{AEAF9219-57CD-41AA-A536-6B8B316003C6}" type="TxLink">
              <a:rPr lang="en-US" sz="1800" b="1" i="0" u="none" strike="noStrike">
                <a:solidFill>
                  <a:srgbClr val="EE002D"/>
                </a:solidFill>
                <a:latin typeface="Calibri"/>
                <a:cs typeface="Calibri"/>
              </a:rPr>
              <a:pPr algn="ctr"/>
              <a:t>+103 €</a:t>
            </a:fld>
            <a:endParaRPr lang="de-DE" sz="1800" b="1">
              <a:solidFill>
                <a:srgbClr val="EE002D"/>
              </a:solidFill>
            </a:endParaRPr>
          </a:p>
        </xdr:txBody>
      </xdr:sp>
      <xdr:sp macro="" textlink="$M$37">
        <xdr:nvSpPr>
          <xdr:cNvPr id="8" name="Textfeld 7">
            <a:extLst>
              <a:ext uri="{FF2B5EF4-FFF2-40B4-BE49-F238E27FC236}">
                <a16:creationId xmlns:a16="http://schemas.microsoft.com/office/drawing/2014/main" id="{FA74884B-BC70-4084-8B66-8CEB61054CED}"/>
              </a:ext>
            </a:extLst>
          </xdr:cNvPr>
          <xdr:cNvSpPr txBox="1"/>
        </xdr:nvSpPr>
        <xdr:spPr>
          <a:xfrm>
            <a:off x="6440465" y="1853212"/>
            <a:ext cx="1011385" cy="396901"/>
          </a:xfrm>
          <a:prstGeom prst="rect">
            <a:avLst/>
          </a:prstGeom>
          <a:grp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/>
            <a:fld id="{250A7169-9566-4B3B-86D9-C6497BF5EFC7}" type="TxLink">
              <a:rPr lang="en-US" sz="1800" b="1" i="0" u="none" strike="noStrike">
                <a:solidFill>
                  <a:srgbClr val="EE002D"/>
                </a:solidFill>
                <a:latin typeface="Calibri"/>
                <a:cs typeface="Calibri"/>
              </a:rPr>
              <a:pPr algn="ctr"/>
              <a:t>+119 €</a:t>
            </a:fld>
            <a:endParaRPr lang="de-DE" sz="1800" b="1">
              <a:solidFill>
                <a:srgbClr val="EE002D"/>
              </a:solidFill>
            </a:endParaRPr>
          </a:p>
        </xdr:txBody>
      </xdr:sp>
      <xdr:sp macro="" textlink="$M$38">
        <xdr:nvSpPr>
          <xdr:cNvPr id="9" name="Textfeld 8">
            <a:extLst>
              <a:ext uri="{FF2B5EF4-FFF2-40B4-BE49-F238E27FC236}">
                <a16:creationId xmlns:a16="http://schemas.microsoft.com/office/drawing/2014/main" id="{976B3592-7FE6-4868-9CB9-BD9277C86169}"/>
              </a:ext>
            </a:extLst>
          </xdr:cNvPr>
          <xdr:cNvSpPr txBox="1"/>
        </xdr:nvSpPr>
        <xdr:spPr>
          <a:xfrm>
            <a:off x="8464169" y="1857445"/>
            <a:ext cx="1011385" cy="396901"/>
          </a:xfrm>
          <a:prstGeom prst="rect">
            <a:avLst/>
          </a:prstGeom>
          <a:grp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/>
            <a:fld id="{8A754E06-E828-47C7-8F79-9004ABBC3FD2}" type="TxLink">
              <a:rPr lang="en-US" sz="1800" b="1" i="0" u="none" strike="noStrike">
                <a:solidFill>
                  <a:srgbClr val="EE002D"/>
                </a:solidFill>
                <a:latin typeface="Calibri"/>
                <a:cs typeface="Calibri"/>
              </a:rPr>
              <a:pPr algn="ctr"/>
              <a:t>+216 €</a:t>
            </a:fld>
            <a:endParaRPr lang="de-DE" sz="1800" b="1">
              <a:solidFill>
                <a:srgbClr val="EE002D"/>
              </a:solidFill>
            </a:endParaRPr>
          </a:p>
        </xdr:txBody>
      </xdr:sp>
    </xdr:grpSp>
    <xdr:clientData/>
  </xdr:twoCellAnchor>
  <xdr:twoCellAnchor editAs="oneCell">
    <xdr:from>
      <xdr:col>0</xdr:col>
      <xdr:colOff>142875</xdr:colOff>
      <xdr:row>0</xdr:row>
      <xdr:rowOff>104776</xdr:rowOff>
    </xdr:from>
    <xdr:to>
      <xdr:col>1</xdr:col>
      <xdr:colOff>866585</xdr:colOff>
      <xdr:row>1</xdr:row>
      <xdr:rowOff>190500</xdr:rowOff>
    </xdr:to>
    <xdr:pic>
      <xdr:nvPicPr>
        <xdr:cNvPr id="11" name="Picture 11">
          <a:extLst>
            <a:ext uri="{FF2B5EF4-FFF2-40B4-BE49-F238E27FC236}">
              <a16:creationId xmlns:a16="http://schemas.microsoft.com/office/drawing/2014/main" id="{872AAB29-30D9-476B-9564-2D8EDBF3B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04776"/>
          <a:ext cx="961835" cy="828674"/>
        </a:xfrm>
        <a:prstGeom prst="rect">
          <a:avLst/>
        </a:prstGeom>
      </xdr:spPr>
    </xdr:pic>
    <xdr:clientData/>
  </xdr:twoCellAnchor>
  <xdr:twoCellAnchor>
    <xdr:from>
      <xdr:col>1</xdr:col>
      <xdr:colOff>11430</xdr:colOff>
      <xdr:row>2</xdr:row>
      <xdr:rowOff>64612</xdr:rowOff>
    </xdr:from>
    <xdr:to>
      <xdr:col>3</xdr:col>
      <xdr:colOff>1905</xdr:colOff>
      <xdr:row>3</xdr:row>
      <xdr:rowOff>127635</xdr:rowOff>
    </xdr:to>
    <xdr:sp macro="" textlink="">
      <xdr:nvSpPr>
        <xdr:cNvPr id="13" name="ZoneTexte 5">
          <a:extLst>
            <a:ext uri="{FF2B5EF4-FFF2-40B4-BE49-F238E27FC236}">
              <a16:creationId xmlns:a16="http://schemas.microsoft.com/office/drawing/2014/main" id="{D38E9DFA-AA93-415C-9977-66E2A1FC5096}"/>
            </a:ext>
          </a:extLst>
        </xdr:cNvPr>
        <xdr:cNvSpPr txBox="1"/>
      </xdr:nvSpPr>
      <xdr:spPr>
        <a:xfrm>
          <a:off x="249555" y="807562"/>
          <a:ext cx="2200275" cy="253523"/>
        </a:xfrm>
        <a:prstGeom prst="rect">
          <a:avLst/>
        </a:prstGeom>
        <a:solidFill>
          <a:schemeClr val="bg1">
            <a:lumMod val="85000"/>
          </a:schemeClr>
        </a:solidFill>
        <a:ln w="3175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100" u="none"/>
            <a:t>graue Felder ausfüllen</a:t>
          </a:r>
          <a:endParaRPr lang="en-US" sz="1100" b="1" u="none"/>
        </a:p>
      </xdr:txBody>
    </xdr:sp>
    <xdr:clientData/>
  </xdr:twoCellAnchor>
  <xdr:oneCellAnchor>
    <xdr:from>
      <xdr:col>1</xdr:col>
      <xdr:colOff>16565</xdr:colOff>
      <xdr:row>16</xdr:row>
      <xdr:rowOff>63067</xdr:rowOff>
    </xdr:from>
    <xdr:ext cx="1540565" cy="652096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B02565E7-06CA-41C7-9A9F-8CCDA15926B1}"/>
            </a:ext>
          </a:extLst>
        </xdr:cNvPr>
        <xdr:cNvSpPr txBox="1"/>
      </xdr:nvSpPr>
      <xdr:spPr>
        <a:xfrm>
          <a:off x="256761" y="4684763"/>
          <a:ext cx="1540565" cy="6520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de-DE" sz="1000" b="1"/>
            <a:t>Gesamt</a:t>
          </a:r>
          <a:r>
            <a:rPr lang="de-DE" sz="1000" b="1" baseline="0"/>
            <a:t> </a:t>
          </a:r>
        </a:p>
        <a:p>
          <a:pPr algn="ctr"/>
          <a:r>
            <a:rPr lang="de-DE" sz="1000" b="1" baseline="0"/>
            <a:t>N-Düngemittelkosten</a:t>
          </a:r>
          <a:r>
            <a:rPr lang="de-DE" sz="1000" b="1"/>
            <a:t> </a:t>
          </a:r>
        </a:p>
        <a:p>
          <a:pPr algn="ctr"/>
          <a:r>
            <a:rPr lang="de-DE" sz="1000" b="1"/>
            <a:t>pro ha</a:t>
          </a:r>
        </a:p>
      </xdr:txBody>
    </xdr:sp>
    <xdr:clientData/>
  </xdr:oneCellAnchor>
  <xdr:oneCellAnchor>
    <xdr:from>
      <xdr:col>1</xdr:col>
      <xdr:colOff>10582</xdr:colOff>
      <xdr:row>19</xdr:row>
      <xdr:rowOff>19390</xdr:rowOff>
    </xdr:from>
    <xdr:ext cx="1542726" cy="311496"/>
    <xdr:sp macro="" textlink="$B$18">
      <xdr:nvSpPr>
        <xdr:cNvPr id="5" name="Textfeld 4">
          <a:extLst>
            <a:ext uri="{FF2B5EF4-FFF2-40B4-BE49-F238E27FC236}">
              <a16:creationId xmlns:a16="http://schemas.microsoft.com/office/drawing/2014/main" id="{734E511C-9DC7-4817-8C19-ABD76611ACC1}"/>
            </a:ext>
          </a:extLst>
        </xdr:cNvPr>
        <xdr:cNvSpPr txBox="1"/>
      </xdr:nvSpPr>
      <xdr:spPr>
        <a:xfrm>
          <a:off x="250778" y="5295412"/>
          <a:ext cx="1542726" cy="311496"/>
        </a:xfrm>
        <a:prstGeom prst="rect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fld id="{8386D453-A265-4278-83DA-8CC32266F83A}" type="TxLink">
            <a:rPr lang="en-US" sz="1400" b="1" i="0" u="none" strike="noStrike">
              <a:solidFill>
                <a:schemeClr val="bg1"/>
              </a:solidFill>
              <a:latin typeface="Calibri"/>
              <a:cs typeface="Calibri"/>
            </a:rPr>
            <a:pPr algn="ctr"/>
            <a:t>352,00 €</a:t>
          </a:fld>
          <a:endParaRPr lang="de-DE" sz="1400">
            <a:solidFill>
              <a:schemeClr val="bg1"/>
            </a:solidFill>
          </a:endParaRPr>
        </a:p>
      </xdr:txBody>
    </xdr:sp>
    <xdr:clientData/>
  </xdr:oneCellAnchor>
  <xdr:twoCellAnchor>
    <xdr:from>
      <xdr:col>10</xdr:col>
      <xdr:colOff>499871</xdr:colOff>
      <xdr:row>1</xdr:row>
      <xdr:rowOff>169559</xdr:rowOff>
    </xdr:from>
    <xdr:to>
      <xdr:col>18</xdr:col>
      <xdr:colOff>343876</xdr:colOff>
      <xdr:row>18</xdr:row>
      <xdr:rowOff>158858</xdr:rowOff>
    </xdr:to>
    <xdr:grpSp>
      <xdr:nvGrpSpPr>
        <xdr:cNvPr id="14" name="Gruppieren 13">
          <a:extLst>
            <a:ext uri="{FF2B5EF4-FFF2-40B4-BE49-F238E27FC236}">
              <a16:creationId xmlns:a16="http://schemas.microsoft.com/office/drawing/2014/main" id="{6F6607C9-5F84-4284-AB25-1FDB2116777F}"/>
            </a:ext>
          </a:extLst>
        </xdr:cNvPr>
        <xdr:cNvGrpSpPr/>
      </xdr:nvGrpSpPr>
      <xdr:grpSpPr>
        <a:xfrm>
          <a:off x="8462771" y="912509"/>
          <a:ext cx="5940005" cy="4208874"/>
          <a:chOff x="2676523" y="933450"/>
          <a:chExt cx="7515227" cy="4505325"/>
        </a:xfrm>
        <a:noFill/>
      </xdr:grpSpPr>
      <xdr:graphicFrame macro="">
        <xdr:nvGraphicFramePr>
          <xdr:cNvPr id="15" name="Graphique 1">
            <a:extLst>
              <a:ext uri="{FF2B5EF4-FFF2-40B4-BE49-F238E27FC236}">
                <a16:creationId xmlns:a16="http://schemas.microsoft.com/office/drawing/2014/main" id="{793E2B8F-4ED5-4022-B2F5-645594BB8E85}"/>
              </a:ext>
            </a:extLst>
          </xdr:cNvPr>
          <xdr:cNvGraphicFramePr/>
        </xdr:nvGraphicFramePr>
        <xdr:xfrm>
          <a:off x="2676523" y="933450"/>
          <a:ext cx="7515227" cy="45053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$S$36">
        <xdr:nvSpPr>
          <xdr:cNvPr id="16" name="Textfeld 15">
            <a:extLst>
              <a:ext uri="{FF2B5EF4-FFF2-40B4-BE49-F238E27FC236}">
                <a16:creationId xmlns:a16="http://schemas.microsoft.com/office/drawing/2014/main" id="{BFA1F29B-7888-4BA1-8E61-C66489ECB1FF}"/>
              </a:ext>
            </a:extLst>
          </xdr:cNvPr>
          <xdr:cNvSpPr txBox="1"/>
        </xdr:nvSpPr>
        <xdr:spPr>
          <a:xfrm>
            <a:off x="4186092" y="1847161"/>
            <a:ext cx="1153256" cy="396901"/>
          </a:xfrm>
          <a:prstGeom prst="rect">
            <a:avLst/>
          </a:prstGeom>
          <a:grp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spAutoFit/>
          </a:bodyPr>
          <a:lstStyle/>
          <a:p>
            <a:pPr algn="ctr"/>
            <a:fld id="{920C106D-6F51-4237-8091-B8122F47B119}" type="TxLink">
              <a:rPr lang="en-US" sz="1800" b="1" i="0" u="none" strike="noStrike">
                <a:solidFill>
                  <a:srgbClr val="EE002D"/>
                </a:solidFill>
                <a:latin typeface="Calibri"/>
                <a:cs typeface="Calibri"/>
              </a:rPr>
              <a:pPr algn="ctr"/>
              <a:t>-0,39 €</a:t>
            </a:fld>
            <a:endParaRPr lang="de-DE" sz="1800" b="1">
              <a:solidFill>
                <a:srgbClr val="EE002D"/>
              </a:solidFill>
            </a:endParaRPr>
          </a:p>
        </xdr:txBody>
      </xdr:sp>
      <xdr:sp macro="" textlink="$S$37">
        <xdr:nvSpPr>
          <xdr:cNvPr id="17" name="Textfeld 16">
            <a:extLst>
              <a:ext uri="{FF2B5EF4-FFF2-40B4-BE49-F238E27FC236}">
                <a16:creationId xmlns:a16="http://schemas.microsoft.com/office/drawing/2014/main" id="{ECC4A1C1-292D-42C8-82ED-8E79F83E1A9D}"/>
              </a:ext>
            </a:extLst>
          </xdr:cNvPr>
          <xdr:cNvSpPr txBox="1"/>
        </xdr:nvSpPr>
        <xdr:spPr>
          <a:xfrm>
            <a:off x="6309431" y="1841526"/>
            <a:ext cx="1056559" cy="396901"/>
          </a:xfrm>
          <a:prstGeom prst="rect">
            <a:avLst/>
          </a:prstGeom>
          <a:grp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/>
            <a:fld id="{BD0DF879-6B5D-4898-B70C-214B7C4C2766}" type="TxLink">
              <a:rPr lang="en-US" sz="1800" b="1" i="0" u="none" strike="noStrike">
                <a:solidFill>
                  <a:srgbClr val="EE002D"/>
                </a:solidFill>
                <a:latin typeface="Calibri"/>
                <a:cs typeface="Calibri"/>
              </a:rPr>
              <a:pPr algn="ctr"/>
              <a:t>-0,54 €</a:t>
            </a:fld>
            <a:endParaRPr lang="de-DE" sz="1800" b="1">
              <a:solidFill>
                <a:srgbClr val="EE002D"/>
              </a:solidFill>
            </a:endParaRPr>
          </a:p>
        </xdr:txBody>
      </xdr:sp>
      <xdr:sp macro="" textlink="$S$38">
        <xdr:nvSpPr>
          <xdr:cNvPr id="18" name="Textfeld 17">
            <a:extLst>
              <a:ext uri="{FF2B5EF4-FFF2-40B4-BE49-F238E27FC236}">
                <a16:creationId xmlns:a16="http://schemas.microsoft.com/office/drawing/2014/main" id="{602AC4E0-81BB-43EE-BBEC-18641F7FB04C}"/>
              </a:ext>
            </a:extLst>
          </xdr:cNvPr>
          <xdr:cNvSpPr txBox="1"/>
        </xdr:nvSpPr>
        <xdr:spPr>
          <a:xfrm>
            <a:off x="8397261" y="1850388"/>
            <a:ext cx="1056559" cy="396901"/>
          </a:xfrm>
          <a:prstGeom prst="rect">
            <a:avLst/>
          </a:prstGeom>
          <a:grp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/>
            <a:fld id="{0424953F-19B5-4D4D-9160-66735CF5A2BB}" type="TxLink">
              <a:rPr lang="en-US" sz="1800" b="1" i="0" u="none" strike="noStrike">
                <a:solidFill>
                  <a:srgbClr val="EE002D"/>
                </a:solidFill>
                <a:latin typeface="Calibri"/>
                <a:cs typeface="Calibri"/>
              </a:rPr>
              <a:pPr algn="ctr"/>
              <a:t>-1,44 €</a:t>
            </a:fld>
            <a:endParaRPr lang="de-DE" sz="1800" b="1">
              <a:solidFill>
                <a:srgbClr val="EE002D"/>
              </a:solidFill>
            </a:endParaRPr>
          </a:p>
        </xdr:txBody>
      </xdr:sp>
    </xdr:grpSp>
    <xdr:clientData/>
  </xdr:twoCellAnchor>
  <xdr:twoCellAnchor editAs="oneCell">
    <xdr:from>
      <xdr:col>16</xdr:col>
      <xdr:colOff>536577</xdr:colOff>
      <xdr:row>0</xdr:row>
      <xdr:rowOff>76200</xdr:rowOff>
    </xdr:from>
    <xdr:to>
      <xdr:col>18</xdr:col>
      <xdr:colOff>619125</xdr:colOff>
      <xdr:row>3</xdr:row>
      <xdr:rowOff>13126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094D6B29-30F3-45BB-9C88-7F9C340FD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071477" y="76200"/>
          <a:ext cx="1606548" cy="1613326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27</xdr:row>
      <xdr:rowOff>34132</xdr:rowOff>
    </xdr:from>
    <xdr:to>
      <xdr:col>10</xdr:col>
      <xdr:colOff>542926</xdr:colOff>
      <xdr:row>28</xdr:row>
      <xdr:rowOff>19001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Textfeld 21">
              <a:extLst>
                <a:ext uri="{FF2B5EF4-FFF2-40B4-BE49-F238E27FC236}">
                  <a16:creationId xmlns:a16="http://schemas.microsoft.com/office/drawing/2014/main" id="{70A8794C-D517-4A0E-9180-648348139169}"/>
                </a:ext>
              </a:extLst>
            </xdr:cNvPr>
            <xdr:cNvSpPr txBox="1"/>
          </xdr:nvSpPr>
          <xdr:spPr>
            <a:xfrm>
              <a:off x="190500" y="6139657"/>
              <a:ext cx="8848726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 panose="02040503050406030204" pitchFamily="18" charset="0"/>
                      </a:rPr>
                      <m:t>𝑡𝑢𝑛𝑜𝑣𝑒𝑟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𝑖𝑛𝑐𝑙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.  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𝑁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𝑓𝑒𝑟𝑡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𝑐𝑜𝑠𝑡𝑠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 </m:t>
                    </m:r>
                    <m:d>
                      <m:dPr>
                        <m:begChr m:val="["/>
                        <m:endChr m:val="]"/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type m:val="lin"/>
                            <m:ctrlPr>
                              <a:rPr lang="de-DE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latin typeface="Cambria Math" panose="02040503050406030204" pitchFamily="18" charset="0"/>
                              </a:rPr>
                              <m:t>€</m:t>
                            </m:r>
                          </m:num>
                          <m:den>
                            <m:r>
                              <a:rPr lang="de-DE" sz="1100" b="0" i="1">
                                <a:latin typeface="Cambria Math" panose="02040503050406030204" pitchFamily="18" charset="0"/>
                              </a:rPr>
                              <m:t>h𝑎</m:t>
                            </m:r>
                          </m:den>
                        </m:f>
                      </m:e>
                    </m:d>
                    <m:r>
                      <a:rPr lang="de-DE" sz="11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𝑦𝑖𝑒𝑙𝑑</m:t>
                    </m:r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begChr m:val="["/>
                        <m:endChr m:val="]"/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type m:val="lin"/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𝑑𝑡</m:t>
                            </m:r>
                          </m:num>
                          <m:den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h𝑎</m:t>
                            </m:r>
                          </m:den>
                        </m:f>
                      </m:e>
                    </m:d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∗</m:t>
                    </m:r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𝑂𝑆𝑅</m:t>
                    </m:r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𝑐𝑜𝑚𝑚𝑜𝑑𝑖𝑡𝑦</m:t>
                    </m:r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𝑝𝑟𝑖𝑐𝑒</m:t>
                    </m:r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begChr m:val="["/>
                        <m:endChr m:val="]"/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type m:val="lin"/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€</m:t>
                            </m:r>
                          </m:num>
                          <m:den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𝑑𝑡</m:t>
                            </m:r>
                          </m:den>
                        </m:f>
                      </m:e>
                    </m:d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𝑡𝑜𝑡𝑎𝑙</m:t>
                    </m:r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𝑁</m:t>
                    </m:r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𝑎𝑝𝑝𝑙𝑖𝑐𝑎𝑡𝑖𝑜𝑛</m:t>
                    </m:r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begChr m:val="["/>
                        <m:endChr m:val="]"/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type m:val="lin"/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𝑘𝑔</m:t>
                            </m:r>
                          </m:num>
                          <m:den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h𝑎</m:t>
                            </m:r>
                          </m:den>
                        </m:f>
                      </m:e>
                    </m:d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∗</m:t>
                    </m:r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𝑁</m:t>
                    </m:r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𝑝𝑟𝑖𝑐𝑒</m:t>
                    </m:r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begChr m:val="["/>
                        <m:endChr m:val="]"/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type m:val="lin"/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€</m:t>
                            </m:r>
                          </m:num>
                          <m:den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𝑘𝑔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22" name="Textfeld 21">
              <a:extLst>
                <a:ext uri="{FF2B5EF4-FFF2-40B4-BE49-F238E27FC236}">
                  <a16:creationId xmlns:a16="http://schemas.microsoft.com/office/drawing/2014/main" id="{70A8794C-D517-4A0E-9180-648348139169}"/>
                </a:ext>
              </a:extLst>
            </xdr:cNvPr>
            <xdr:cNvSpPr txBox="1"/>
          </xdr:nvSpPr>
          <xdr:spPr>
            <a:xfrm>
              <a:off x="190500" y="6139657"/>
              <a:ext cx="8848726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</a:rPr>
                <a:t>𝑡𝑢𝑛𝑜𝑣𝑒𝑟 𝑖𝑛𝑐𝑙.  𝑁 𝑓𝑒𝑟𝑡 𝑐𝑜𝑠𝑡𝑠 [€∕ℎ𝑎]</a:t>
              </a:r>
              <a:r>
                <a:rPr lang="de-DE" sz="1100" i="0">
                  <a:latin typeface="Cambria Math" panose="02040503050406030204" pitchFamily="18" charset="0"/>
                </a:rPr>
                <a:t>=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𝑦𝑖𝑒𝑙𝑑 [𝑑𝑡∕ℎ𝑎]∗𝑂𝑆𝑅 𝑐𝑜𝑚𝑚𝑜𝑑𝑖𝑡𝑦 𝑝𝑟𝑖𝑐𝑒 [€∕𝑑𝑡]−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𝑡𝑜𝑡𝑎𝑙 𝑁 𝑎𝑝𝑝𝑙𝑖𝑐𝑎𝑡𝑖𝑜𝑛 [𝑘𝑔∕ℎ𝑎]∗𝑁 𝑝𝑟𝑖𝑐𝑒 [€∕𝑘𝑔]</a:t>
              </a:r>
              <a:endParaRPr lang="de-DE" sz="1100"/>
            </a:p>
          </xdr:txBody>
        </xdr:sp>
      </mc:Fallback>
    </mc:AlternateContent>
    <xdr:clientData/>
  </xdr:twoCellAnchor>
  <xdr:twoCellAnchor>
    <xdr:from>
      <xdr:col>0</xdr:col>
      <xdr:colOff>200024</xdr:colOff>
      <xdr:row>29</xdr:row>
      <xdr:rowOff>14286</xdr:rowOff>
    </xdr:from>
    <xdr:to>
      <xdr:col>10</xdr:col>
      <xdr:colOff>552450</xdr:colOff>
      <xdr:row>30</xdr:row>
      <xdr:rowOff>181576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feld 23">
              <a:extLst>
                <a:ext uri="{FF2B5EF4-FFF2-40B4-BE49-F238E27FC236}">
                  <a16:creationId xmlns:a16="http://schemas.microsoft.com/office/drawing/2014/main" id="{D3987BA7-BC01-44E4-91E1-C192A13651AF}"/>
                </a:ext>
              </a:extLst>
            </xdr:cNvPr>
            <xdr:cNvSpPr txBox="1"/>
          </xdr:nvSpPr>
          <xdr:spPr>
            <a:xfrm>
              <a:off x="200024" y="6500811"/>
              <a:ext cx="8848726" cy="3577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 panose="02040503050406030204" pitchFamily="18" charset="0"/>
                      </a:rPr>
                      <m:t>𝑁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𝑓𝑒𝑟𝑡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𝑐𝑜𝑠𝑡𝑠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 </m:t>
                    </m:r>
                    <m:d>
                      <m:dPr>
                        <m:begChr m:val="["/>
                        <m:endChr m:val="]"/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type m:val="lin"/>
                            <m:ctrlPr>
                              <a:rPr lang="de-DE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latin typeface="Cambria Math" panose="02040503050406030204" pitchFamily="18" charset="0"/>
                              </a:rPr>
                              <m:t>€</m:t>
                            </m:r>
                          </m:num>
                          <m:den>
                            <m:r>
                              <a:rPr lang="de-DE" sz="1100" b="0" i="1">
                                <a:latin typeface="Cambria Math" panose="02040503050406030204" pitchFamily="18" charset="0"/>
                              </a:rPr>
                              <m:t>𝑑𝑡</m:t>
                            </m:r>
                          </m:den>
                        </m:f>
                      </m:e>
                    </m:d>
                    <m:r>
                      <a:rPr lang="de-DE" sz="11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𝑡𝑜𝑡𝑎𝑙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𝑎𝑝𝑝𝑙𝑖𝑐𝑎𝑡𝑖𝑜𝑛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de-DE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type m:val="lin"/>
                                <m:ctrlPr>
                                  <a:rPr lang="de-DE" sz="11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</a:rPr>
                                  <m:t>𝑘𝑔</m:t>
                                </m:r>
                              </m:num>
                              <m:den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</a:rPr>
                                  <m:t>h𝑎</m:t>
                                </m:r>
                              </m:den>
                            </m:f>
                          </m:e>
                        </m:d>
                      </m:num>
                      <m:den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𝑦𝑖𝑒𝑙𝑑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de-DE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type m:val="lin"/>
                                <m:ctrlPr>
                                  <a:rPr lang="de-DE" sz="11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</a:rPr>
                                  <m:t>𝑑𝑡</m:t>
                                </m:r>
                              </m:num>
                              <m:den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</a:rPr>
                                  <m:t>h𝑎</m:t>
                                </m:r>
                              </m:den>
                            </m:f>
                          </m:e>
                        </m:d>
                      </m:den>
                    </m:f>
                    <m:r>
                      <a:rPr lang="de-DE" sz="1100" b="0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𝑁</m:t>
                    </m:r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𝑝𝑟𝑖𝑐𝑒</m:t>
                    </m:r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begChr m:val="["/>
                        <m:endChr m:val="]"/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type m:val="lin"/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€</m:t>
                            </m:r>
                          </m:num>
                          <m:den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𝑘𝑔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24" name="Textfeld 23">
              <a:extLst>
                <a:ext uri="{FF2B5EF4-FFF2-40B4-BE49-F238E27FC236}">
                  <a16:creationId xmlns:a16="http://schemas.microsoft.com/office/drawing/2014/main" id="{D3987BA7-BC01-44E4-91E1-C192A13651AF}"/>
                </a:ext>
              </a:extLst>
            </xdr:cNvPr>
            <xdr:cNvSpPr txBox="1"/>
          </xdr:nvSpPr>
          <xdr:spPr>
            <a:xfrm>
              <a:off x="200024" y="6500811"/>
              <a:ext cx="8848726" cy="3577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</a:rPr>
                <a:t>𝑁 𝑓𝑒𝑟𝑡 𝑐𝑜𝑠𝑡𝑠 [€∕𝑑𝑡]</a:t>
              </a:r>
              <a:r>
                <a:rPr lang="de-DE" sz="1100" i="0">
                  <a:latin typeface="Cambria Math" panose="02040503050406030204" pitchFamily="18" charset="0"/>
                </a:rPr>
                <a:t>=(</a:t>
              </a:r>
              <a:r>
                <a:rPr lang="de-DE" sz="1100" b="0" i="0">
                  <a:latin typeface="Cambria Math" panose="02040503050406030204" pitchFamily="18" charset="0"/>
                </a:rPr>
                <a:t>𝑡𝑜𝑡𝑎𝑙 𝑁 𝑎𝑝𝑝𝑙𝑖𝑐𝑎𝑡𝑖𝑜𝑛 [𝑘𝑔∕ℎ𝑎])/(𝑦𝑖𝑒𝑙𝑑 [𝑑𝑡∕ℎ𝑎] )∗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𝑁 𝑝𝑟𝑖𝑐𝑒 [€∕𝑘𝑔]</a:t>
              </a:r>
              <a:endParaRPr lang="de-DE" sz="1100"/>
            </a:p>
          </xdr:txBody>
        </xdr:sp>
      </mc:Fallback>
    </mc:AlternateContent>
    <xdr:clientData/>
  </xdr:twoCellAnchor>
  <xdr:twoCellAnchor editAs="oneCell">
    <xdr:from>
      <xdr:col>10</xdr:col>
      <xdr:colOff>257176</xdr:colOff>
      <xdr:row>0</xdr:row>
      <xdr:rowOff>114300</xdr:rowOff>
    </xdr:from>
    <xdr:to>
      <xdr:col>11</xdr:col>
      <xdr:colOff>419100</xdr:colOff>
      <xdr:row>1</xdr:row>
      <xdr:rowOff>288938</xdr:rowOff>
    </xdr:to>
    <xdr:pic>
      <xdr:nvPicPr>
        <xdr:cNvPr id="20" name="Image 3">
          <a:extLst>
            <a:ext uri="{FF2B5EF4-FFF2-40B4-BE49-F238E27FC236}">
              <a16:creationId xmlns:a16="http://schemas.microsoft.com/office/drawing/2014/main" id="{1A07F061-35A5-45D4-93FF-9B265A96C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220076" y="114300"/>
          <a:ext cx="923924" cy="917588"/>
        </a:xfrm>
        <a:prstGeom prst="rect">
          <a:avLst/>
        </a:prstGeom>
      </xdr:spPr>
    </xdr:pic>
    <xdr:clientData/>
  </xdr:twoCellAnchor>
  <xdr:twoCellAnchor>
    <xdr:from>
      <xdr:col>11</xdr:col>
      <xdr:colOff>476250</xdr:colOff>
      <xdr:row>5</xdr:row>
      <xdr:rowOff>140448</xdr:rowOff>
    </xdr:from>
    <xdr:to>
      <xdr:col>18</xdr:col>
      <xdr:colOff>133350</xdr:colOff>
      <xdr:row>7</xdr:row>
      <xdr:rowOff>65306</xdr:rowOff>
    </xdr:to>
    <xdr:sp macro="" textlink="">
      <xdr:nvSpPr>
        <xdr:cNvPr id="23" name="ZoneTexte 5">
          <a:extLst>
            <a:ext uri="{FF2B5EF4-FFF2-40B4-BE49-F238E27FC236}">
              <a16:creationId xmlns:a16="http://schemas.microsoft.com/office/drawing/2014/main" id="{C0ABEAF8-1BF0-45E5-9892-364947CA1FAD}"/>
            </a:ext>
          </a:extLst>
        </xdr:cNvPr>
        <xdr:cNvSpPr txBox="1"/>
      </xdr:nvSpPr>
      <xdr:spPr>
        <a:xfrm>
          <a:off x="9201150" y="2207373"/>
          <a:ext cx="4991100" cy="382058"/>
        </a:xfrm>
        <a:prstGeom prst="rect">
          <a:avLst/>
        </a:prstGeom>
        <a:noFill/>
        <a:ln w="317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0" i="1" u="non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↑N-FLEX </a:t>
          </a:r>
          <a:r>
            <a:rPr lang="en-US" sz="2000" b="0" i="0" u="non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N-Kostenersparnis [€/dt] ↑</a:t>
          </a:r>
          <a:endParaRPr lang="en-US" sz="2000" b="1" i="0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165100</xdr:colOff>
      <xdr:row>5</xdr:row>
      <xdr:rowOff>33495</xdr:rowOff>
    </xdr:from>
    <xdr:to>
      <xdr:col>9</xdr:col>
      <xdr:colOff>374650</xdr:colOff>
      <xdr:row>6</xdr:row>
      <xdr:rowOff>149476</xdr:rowOff>
    </xdr:to>
    <xdr:sp macro="" textlink="">
      <xdr:nvSpPr>
        <xdr:cNvPr id="25" name="ZoneTexte 5">
          <a:extLst>
            <a:ext uri="{FF2B5EF4-FFF2-40B4-BE49-F238E27FC236}">
              <a16:creationId xmlns:a16="http://schemas.microsoft.com/office/drawing/2014/main" id="{412B6C9F-8CD0-45B8-A11E-BB33FFD580D2}"/>
            </a:ext>
          </a:extLst>
        </xdr:cNvPr>
        <xdr:cNvSpPr txBox="1"/>
      </xdr:nvSpPr>
      <xdr:spPr>
        <a:xfrm>
          <a:off x="3155950" y="2100420"/>
          <a:ext cx="4419600" cy="382681"/>
        </a:xfrm>
        <a:prstGeom prst="rect">
          <a:avLst/>
        </a:prstGeom>
        <a:noFill/>
        <a:ln w="317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0" i="1" u="none">
              <a:solidFill>
                <a:sysClr val="windowText" lastClr="000000"/>
              </a:solidFill>
            </a:rPr>
            <a:t>↑ N-FLEX</a:t>
          </a:r>
          <a:r>
            <a:rPr lang="en-US" sz="2000" b="0" u="none" baseline="0">
              <a:solidFill>
                <a:sysClr val="windowText" lastClr="000000"/>
              </a:solidFill>
            </a:rPr>
            <a:t> Vorteil [€/ha] ↑</a:t>
          </a:r>
          <a:endParaRPr lang="en-US" sz="2000" b="1" u="none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7</xdr:col>
      <xdr:colOff>695326</xdr:colOff>
      <xdr:row>0</xdr:row>
      <xdr:rowOff>0</xdr:rowOff>
    </xdr:from>
    <xdr:to>
      <xdr:col>10</xdr:col>
      <xdr:colOff>10241</xdr:colOff>
      <xdr:row>1</xdr:row>
      <xdr:rowOff>200025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CB3402D7-5C21-4554-88B3-7C2F4ED2F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6" y="0"/>
          <a:ext cx="1600915" cy="9429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0.80459</cdr:x>
      <cdr:y>0.08045</cdr:y>
    </cdr:from>
    <cdr:to>
      <cdr:x>0.9313</cdr:x>
      <cdr:y>0.15717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AFA875F2-1787-4498-ADD8-2B5B73D8F6AA}"/>
            </a:ext>
          </a:extLst>
        </cdr:cNvPr>
        <cdr:cNvSpPr txBox="1"/>
      </cdr:nvSpPr>
      <cdr:spPr>
        <a:xfrm xmlns:a="http://schemas.openxmlformats.org/drawingml/2006/main">
          <a:off x="6048377" y="366183"/>
          <a:ext cx="952500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0.80459</cdr:x>
      <cdr:y>0.08045</cdr:y>
    </cdr:from>
    <cdr:to>
      <cdr:x>0.9313</cdr:x>
      <cdr:y>0.15717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AFA875F2-1787-4498-ADD8-2B5B73D8F6AA}"/>
            </a:ext>
          </a:extLst>
        </cdr:cNvPr>
        <cdr:cNvSpPr txBox="1"/>
      </cdr:nvSpPr>
      <cdr:spPr>
        <a:xfrm xmlns:a="http://schemas.openxmlformats.org/drawingml/2006/main">
          <a:off x="6048377" y="366183"/>
          <a:ext cx="952500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gseeds.de/raps/n-fle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61F76-A65E-4911-9F4D-B47FB2509673}">
  <dimension ref="A1:S42"/>
  <sheetViews>
    <sheetView tabSelected="1" zoomScaleNormal="100" workbookViewId="0">
      <selection activeCell="L20" sqref="L20"/>
    </sheetView>
  </sheetViews>
  <sheetFormatPr baseColWidth="10" defaultColWidth="0" defaultRowHeight="15" zeroHeight="1" x14ac:dyDescent="0.25"/>
  <cols>
    <col min="1" max="1" width="3.5703125" style="2" customWidth="1"/>
    <col min="2" max="2" width="13.5703125" style="2" customWidth="1"/>
    <col min="3" max="3" width="9.7109375" style="2" customWidth="1"/>
    <col min="4" max="4" width="18" style="2" customWidth="1"/>
    <col min="5" max="5" width="14.85546875" style="3" customWidth="1"/>
    <col min="6" max="6" width="14" style="3" customWidth="1"/>
    <col min="7" max="19" width="11.42578125" style="2" customWidth="1"/>
    <col min="20" max="16384" width="11.42578125" style="2" hidden="1"/>
  </cols>
  <sheetData>
    <row r="1" spans="2:4" ht="58.5" customHeight="1" x14ac:dyDescent="0.65">
      <c r="D1" s="22" t="s">
        <v>15</v>
      </c>
    </row>
    <row r="2" spans="2:4" ht="58.5" customHeight="1" x14ac:dyDescent="0.25">
      <c r="C2" s="13"/>
    </row>
    <row r="3" spans="2:4" x14ac:dyDescent="0.25"/>
    <row r="4" spans="2:4" x14ac:dyDescent="0.25"/>
    <row r="5" spans="2:4" ht="15.75" x14ac:dyDescent="0.25">
      <c r="B5" s="26" t="s">
        <v>17</v>
      </c>
      <c r="C5" s="27"/>
    </row>
    <row r="6" spans="2:4" ht="21" x14ac:dyDescent="0.35">
      <c r="B6" s="28">
        <v>650</v>
      </c>
      <c r="C6" s="29"/>
    </row>
    <row r="7" spans="2:4" ht="15" customHeight="1" x14ac:dyDescent="0.35">
      <c r="B7" s="4"/>
      <c r="C7" s="4"/>
    </row>
    <row r="8" spans="2:4" ht="15.75" customHeight="1" x14ac:dyDescent="0.25">
      <c r="B8" s="26" t="s">
        <v>11</v>
      </c>
      <c r="C8" s="27"/>
    </row>
    <row r="9" spans="2:4" ht="21" x14ac:dyDescent="0.35">
      <c r="B9" s="36">
        <v>37</v>
      </c>
      <c r="C9" s="37"/>
    </row>
    <row r="10" spans="2:4" ht="15" customHeight="1" x14ac:dyDescent="0.35">
      <c r="B10" s="5"/>
      <c r="C10" s="5"/>
    </row>
    <row r="11" spans="2:4" ht="15.75" customHeight="1" x14ac:dyDescent="0.25">
      <c r="B11" s="26" t="s">
        <v>13</v>
      </c>
      <c r="C11" s="27"/>
    </row>
    <row r="12" spans="2:4" ht="21" x14ac:dyDescent="0.35">
      <c r="B12" s="30">
        <v>160</v>
      </c>
      <c r="C12" s="31"/>
    </row>
    <row r="13" spans="2:4" x14ac:dyDescent="0.25"/>
    <row r="14" spans="2:4" ht="15.75" x14ac:dyDescent="0.25">
      <c r="B14" s="26" t="s">
        <v>14</v>
      </c>
      <c r="C14" s="27"/>
    </row>
    <row r="15" spans="2:4" ht="21" x14ac:dyDescent="0.35">
      <c r="B15" s="34">
        <v>2.2000000000000002</v>
      </c>
      <c r="C15" s="35"/>
    </row>
    <row r="16" spans="2:4" x14ac:dyDescent="0.25"/>
    <row r="17" spans="2:16" ht="15.75" x14ac:dyDescent="0.25">
      <c r="B17" s="32" t="s">
        <v>12</v>
      </c>
      <c r="C17" s="32"/>
    </row>
    <row r="18" spans="2:16" ht="21" x14ac:dyDescent="0.35">
      <c r="B18" s="33">
        <f>B12*B15</f>
        <v>352</v>
      </c>
      <c r="C18" s="33"/>
    </row>
    <row r="19" spans="2:16" x14ac:dyDescent="0.25"/>
    <row r="20" spans="2:16" x14ac:dyDescent="0.25">
      <c r="B20" s="6"/>
    </row>
    <row r="21" spans="2:16" x14ac:dyDescent="0.25"/>
    <row r="24" spans="2:16" x14ac:dyDescent="0.25"/>
    <row r="25" spans="2:16" x14ac:dyDescent="0.25">
      <c r="B25" s="7" t="s">
        <v>16</v>
      </c>
      <c r="O25" s="24" t="s">
        <v>19</v>
      </c>
      <c r="P25" s="23" t="s">
        <v>20</v>
      </c>
    </row>
    <row r="26" spans="2:16" s="9" customFormat="1" x14ac:dyDescent="0.25">
      <c r="E26" s="10"/>
      <c r="F26" s="10"/>
    </row>
    <row r="27" spans="2:16" s="11" customFormat="1" hidden="1" x14ac:dyDescent="0.25">
      <c r="E27" s="12"/>
      <c r="F27" s="12"/>
    </row>
    <row r="33" spans="1:19" s="1" customFormat="1" hidden="1" x14ac:dyDescent="0.25">
      <c r="E33" s="8"/>
      <c r="F33" s="8"/>
    </row>
    <row r="34" spans="1:19" s="1" customFormat="1" ht="0.95" customHeight="1" x14ac:dyDescent="0.25">
      <c r="A34" s="25" t="s">
        <v>2</v>
      </c>
      <c r="B34" s="14"/>
      <c r="C34" s="14"/>
      <c r="D34" s="15"/>
      <c r="E34" s="38" t="s">
        <v>3</v>
      </c>
      <c r="F34" s="38"/>
      <c r="G34" s="38"/>
      <c r="H34" s="38" t="s">
        <v>5</v>
      </c>
      <c r="I34" s="38"/>
      <c r="J34" s="38"/>
      <c r="K34" s="38" t="s">
        <v>6</v>
      </c>
      <c r="L34" s="38"/>
      <c r="M34" s="38"/>
      <c r="N34" s="38" t="s">
        <v>7</v>
      </c>
      <c r="O34" s="38"/>
      <c r="P34" s="38"/>
      <c r="Q34" s="38" t="s">
        <v>10</v>
      </c>
      <c r="R34" s="38"/>
      <c r="S34" s="38"/>
    </row>
    <row r="35" spans="1:19" s="1" customFormat="1" ht="0.95" customHeight="1" x14ac:dyDescent="0.25">
      <c r="A35" s="25"/>
      <c r="B35" s="14"/>
      <c r="C35" s="14"/>
      <c r="D35" s="15"/>
      <c r="E35" s="15" t="s">
        <v>4</v>
      </c>
      <c r="F35" s="15" t="s">
        <v>0</v>
      </c>
      <c r="G35" s="15" t="s">
        <v>1</v>
      </c>
      <c r="H35" s="15" t="s">
        <v>4</v>
      </c>
      <c r="I35" s="15" t="s">
        <v>0</v>
      </c>
      <c r="J35" s="15" t="s">
        <v>1</v>
      </c>
      <c r="K35" s="15" t="s">
        <v>4</v>
      </c>
      <c r="L35" s="15" t="s">
        <v>0</v>
      </c>
      <c r="M35" s="15" t="s">
        <v>1</v>
      </c>
      <c r="N35" s="15" t="s">
        <v>4</v>
      </c>
      <c r="O35" s="15" t="s">
        <v>0</v>
      </c>
      <c r="P35" s="15" t="s">
        <v>1</v>
      </c>
      <c r="Q35" s="15" t="s">
        <v>4</v>
      </c>
      <c r="R35" s="15" t="s">
        <v>0</v>
      </c>
      <c r="S35" s="15" t="s">
        <v>1</v>
      </c>
    </row>
    <row r="36" spans="1:19" s="1" customFormat="1" ht="0.95" customHeight="1" x14ac:dyDescent="0.25">
      <c r="A36" s="25"/>
      <c r="B36" s="14"/>
      <c r="C36" s="14"/>
      <c r="D36" s="16" t="s">
        <v>9</v>
      </c>
      <c r="E36" s="17">
        <f>B9</f>
        <v>37</v>
      </c>
      <c r="F36" s="17">
        <f>E36+(E36*4.3%)</f>
        <v>38.591000000000001</v>
      </c>
      <c r="G36" s="17">
        <f>F36-E36</f>
        <v>1.5910000000000011</v>
      </c>
      <c r="H36" s="18">
        <f t="shared" ref="H36:I38" si="0">E36*$B$6/10</f>
        <v>2405</v>
      </c>
      <c r="I36" s="18">
        <f t="shared" si="0"/>
        <v>2508.415</v>
      </c>
      <c r="J36" s="18">
        <f>I36-H36</f>
        <v>103.41499999999996</v>
      </c>
      <c r="K36" s="18">
        <f t="shared" ref="K36:L38" si="1">H36-$B$18</f>
        <v>2053</v>
      </c>
      <c r="L36" s="18">
        <f t="shared" si="1"/>
        <v>2156.415</v>
      </c>
      <c r="M36" s="19">
        <f>L36-K36</f>
        <v>103.41499999999996</v>
      </c>
      <c r="N36" s="20">
        <f t="shared" ref="N36:O38" si="2">$B$12/E36</f>
        <v>4.3243243243243246</v>
      </c>
      <c r="O36" s="20">
        <f t="shared" si="2"/>
        <v>4.14604441450079</v>
      </c>
      <c r="P36" s="20">
        <f>O36-N36</f>
        <v>-0.17827990982353459</v>
      </c>
      <c r="Q36" s="21">
        <f t="shared" ref="Q36:R38" si="3">N36*$B$15</f>
        <v>9.513513513513514</v>
      </c>
      <c r="R36" s="21">
        <f t="shared" si="3"/>
        <v>9.1212977119017395</v>
      </c>
      <c r="S36" s="21">
        <f>R36-Q36</f>
        <v>-0.39221580161177449</v>
      </c>
    </row>
    <row r="37" spans="1:19" s="1" customFormat="1" ht="0.95" customHeight="1" x14ac:dyDescent="0.25">
      <c r="A37" s="25"/>
      <c r="B37" s="14"/>
      <c r="C37" s="14"/>
      <c r="D37" s="16" t="s">
        <v>18</v>
      </c>
      <c r="E37" s="17">
        <f>$E$36-($E$36*9.6%)</f>
        <v>33.448</v>
      </c>
      <c r="F37" s="17">
        <f>F36-(F36*8.6%)</f>
        <v>35.272174</v>
      </c>
      <c r="G37" s="17">
        <f>F37-E37</f>
        <v>1.8241739999999993</v>
      </c>
      <c r="H37" s="18">
        <f t="shared" si="0"/>
        <v>2174.12</v>
      </c>
      <c r="I37" s="18">
        <f t="shared" si="0"/>
        <v>2292.6913100000002</v>
      </c>
      <c r="J37" s="18">
        <f>I37-H37</f>
        <v>118.57131000000027</v>
      </c>
      <c r="K37" s="18">
        <f t="shared" si="1"/>
        <v>1822.12</v>
      </c>
      <c r="L37" s="18">
        <f t="shared" si="1"/>
        <v>1940.6913100000002</v>
      </c>
      <c r="M37" s="19">
        <f>L37-K37</f>
        <v>118.57131000000027</v>
      </c>
      <c r="N37" s="20">
        <f t="shared" si="2"/>
        <v>4.7835446065534564</v>
      </c>
      <c r="O37" s="20">
        <f t="shared" si="2"/>
        <v>4.5361536263684794</v>
      </c>
      <c r="P37" s="20">
        <f>O37-N37</f>
        <v>-0.24739098018497696</v>
      </c>
      <c r="Q37" s="21">
        <f t="shared" si="3"/>
        <v>10.523798134417605</v>
      </c>
      <c r="R37" s="21">
        <f t="shared" si="3"/>
        <v>9.9795379780106561</v>
      </c>
      <c r="S37" s="21">
        <f>R37-Q37</f>
        <v>-0.54426015640694914</v>
      </c>
    </row>
    <row r="38" spans="1:19" s="1" customFormat="1" ht="0.95" customHeight="1" x14ac:dyDescent="0.25">
      <c r="A38" s="25"/>
      <c r="B38" s="14"/>
      <c r="C38" s="14"/>
      <c r="D38" s="16" t="s">
        <v>8</v>
      </c>
      <c r="E38" s="17">
        <f>$E$36-($E$36*27.3%)</f>
        <v>26.899000000000001</v>
      </c>
      <c r="F38" s="17">
        <f>F36-(F36*21.7%)</f>
        <v>30.216753000000001</v>
      </c>
      <c r="G38" s="17">
        <f>F38-E38</f>
        <v>3.3177529999999997</v>
      </c>
      <c r="H38" s="18">
        <f t="shared" si="0"/>
        <v>1748.4350000000002</v>
      </c>
      <c r="I38" s="18">
        <f t="shared" si="0"/>
        <v>1964.088945</v>
      </c>
      <c r="J38" s="18">
        <f>I38-H38</f>
        <v>215.65394499999979</v>
      </c>
      <c r="K38" s="18">
        <f t="shared" si="1"/>
        <v>1396.4350000000002</v>
      </c>
      <c r="L38" s="18">
        <f t="shared" si="1"/>
        <v>1612.088945</v>
      </c>
      <c r="M38" s="19">
        <f>L38-K38</f>
        <v>215.65394499999979</v>
      </c>
      <c r="N38" s="20">
        <f t="shared" si="2"/>
        <v>5.9481765121379979</v>
      </c>
      <c r="O38" s="20">
        <f t="shared" si="2"/>
        <v>5.2950758805884934</v>
      </c>
      <c r="P38" s="20">
        <f>O38-N38</f>
        <v>-0.65310063154950448</v>
      </c>
      <c r="Q38" s="21">
        <f t="shared" si="3"/>
        <v>13.085988326703596</v>
      </c>
      <c r="R38" s="21">
        <f t="shared" si="3"/>
        <v>11.649166937294687</v>
      </c>
      <c r="S38" s="21">
        <f>R38-Q38</f>
        <v>-1.4368213894089088</v>
      </c>
    </row>
    <row r="39" spans="1:19" s="1" customFormat="1" hidden="1" x14ac:dyDescent="0.25">
      <c r="E39" s="8"/>
      <c r="F39" s="8"/>
    </row>
    <row r="40" spans="1:19" s="1" customFormat="1" hidden="1" x14ac:dyDescent="0.25">
      <c r="E40" s="8"/>
      <c r="F40" s="8"/>
    </row>
    <row r="41" spans="1:19" s="1" customFormat="1" hidden="1" x14ac:dyDescent="0.25">
      <c r="E41" s="8"/>
      <c r="F41" s="8"/>
    </row>
    <row r="42" spans="1:19" s="1" customFormat="1" hidden="1" x14ac:dyDescent="0.25">
      <c r="E42" s="8"/>
      <c r="F42" s="8"/>
    </row>
  </sheetData>
  <sheetProtection algorithmName="SHA-512" hashValue="VwdaBHCpegWajf0h3zlzcSvMJglU9DQZ+SlnVGVzQPSPeoP/Ak4x9iD9t19cdlomjkRpzLKnRUxG7PXkrbFXpw==" saltValue="6dnxR1BG15bLeNh36RTiqQ==" spinCount="100000" sheet="1" objects="1" scenarios="1"/>
  <mergeCells count="16">
    <mergeCell ref="Q34:S34"/>
    <mergeCell ref="K34:M34"/>
    <mergeCell ref="N34:P34"/>
    <mergeCell ref="E34:G34"/>
    <mergeCell ref="H34:J34"/>
    <mergeCell ref="A34:A38"/>
    <mergeCell ref="B5:C5"/>
    <mergeCell ref="B6:C6"/>
    <mergeCell ref="B11:C11"/>
    <mergeCell ref="B12:C12"/>
    <mergeCell ref="B14:C14"/>
    <mergeCell ref="B17:C17"/>
    <mergeCell ref="B18:C18"/>
    <mergeCell ref="B15:C15"/>
    <mergeCell ref="B8:C8"/>
    <mergeCell ref="B9:C9"/>
  </mergeCells>
  <hyperlinks>
    <hyperlink ref="P25" r:id="rId1" xr:uid="{126DE581-FF8A-4948-B7D0-17A1E5D83B23}"/>
  </hyperlinks>
  <pageMargins left="0.70866141732283472" right="0.70866141732283472" top="0.74803149606299213" bottom="0.74803149606299213" header="0.31496062992125984" footer="0.31496062992125984"/>
  <pageSetup paperSize="9" orientation="landscape" r:id="rId2"/>
  <colBreaks count="1" manualBreakCount="1">
    <brk id="10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N-FLEX benefit calculator</vt:lpstr>
      <vt:lpstr>'N-FLEX benefit calculator'!Druckbereich</vt:lpstr>
      <vt:lpstr>'N-FLEX benefit calculator'!Drucktitel</vt:lpstr>
    </vt:vector>
  </TitlesOfParts>
  <Company>Limagrain GmbH</Company>
  <LinksUpToDate>false</LinksUpToDate>
  <SharedDoc>false</SharedDoc>
  <HyperlinkBase>https://www.lgseeds.de/raps/n-flex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N-FLEX Rechner</dc:title>
  <dc:subject>Kalkulator zur N-Flex Vorzüglichkeit</dc:subject>
  <dc:creator>LAVILLONNIERE, Gilles</dc:creator>
  <cp:lastModifiedBy>STEINBACH, Gerold</cp:lastModifiedBy>
  <cp:lastPrinted>2022-05-19T12:41:13Z</cp:lastPrinted>
  <dcterms:created xsi:type="dcterms:W3CDTF">2017-02-15T15:18:23Z</dcterms:created>
  <dcterms:modified xsi:type="dcterms:W3CDTF">2022-05-19T13:18:11Z</dcterms:modified>
</cp:coreProperties>
</file>